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3816" windowWidth="0" windowHeight="62856" activeTab="0"/>
  </bookViews>
  <sheets>
    <sheet name="補正量" sheetId="1" r:id="rId1"/>
    <sheet name="WorkD" sheetId="2" state="hidden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<sst xmlns="http://schemas.openxmlformats.org/spreadsheetml/2006/main" count="42" uniqueCount="28">
  <si>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補正率</t>
  </si>
  <si>
    <t>平均％</t>
  </si>
  <si>
    <t>バーの</t>
  </si>
  <si>
    <t>深　度</t>
  </si>
  <si>
    <t>差</t>
  </si>
  <si>
    <t>上　げ</t>
  </si>
  <si>
    <t>下　げ</t>
  </si>
  <si>
    <t>平　均</t>
  </si>
  <si>
    <t>Dat1</t>
  </si>
  <si>
    <t>Dat2</t>
  </si>
  <si>
    <t>Fukasa</t>
  </si>
  <si>
    <t>Fukasa2</t>
  </si>
  <si>
    <t>作　　業　　開　　始　　前</t>
  </si>
  <si>
    <t>作　　　業　　　開　　　始　　　前</t>
  </si>
  <si>
    <t>作　　業　　終　　了　　後</t>
  </si>
  <si>
    <t>作　　　業　　　終　　　了　　　後</t>
  </si>
  <si>
    <t>決　定　値</t>
  </si>
  <si>
    <t>％</t>
  </si>
  <si>
    <t>No.100</t>
  </si>
  <si>
    <t>No.200</t>
  </si>
  <si>
    <t>測　　線  No</t>
  </si>
  <si>
    <t>～</t>
  </si>
  <si>
    <t>現　　場　　名</t>
  </si>
  <si>
    <t>平成</t>
  </si>
  <si>
    <t>観　測　年　月　日　　</t>
  </si>
  <si>
    <t>バ　ー　チ　ェ　ッ　ク　補　正　量　計　算　書</t>
  </si>
  <si>
    <t>Ｄ１</t>
  </si>
  <si>
    <t>Ｄ２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</si>
</sst>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General&quot;ｍ&quot;"/>
    <numFmt numFmtId="183" formatCode="0.0"/>
    <numFmt numFmtId="184" formatCode="0.000"/>
    <numFmt numFmtId="185" formatCode="General&quot;分&quot;"/>
    <numFmt numFmtId="186" formatCode="General&quot;時&quot;"/>
    <numFmt numFmtId="187" formatCode="General&quot;年&quot;"/>
    <numFmt numFmtId="188" formatCode="0&quot;月&quot;"/>
    <numFmt numFmtId="189" formatCode="General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6.25"/>
      <color indexed="8"/>
      <name val="ＭＳ Ｐゴシック"/>
      <family val="0"/>
    </font>
    <font>
      <sz val="10"/>
      <color indexed="8"/>
      <name val="ＭＳ Ｐゴシック"/>
      <family val="0"/>
    </font>
    <font>
      <sz val="10"/>
      <color indexed="8"/>
      <name val="ＭＳ 明朝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right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186" fontId="2" fillId="0" borderId="18" xfId="0" applyNumberFormat="1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2" fontId="2" fillId="0" borderId="15" xfId="0" applyNumberFormat="1" applyFont="1" applyBorder="1" applyAlignment="1" applyProtection="1">
      <alignment vertical="center"/>
      <protection hidden="1"/>
    </xf>
    <xf numFmtId="2" fontId="2" fillId="0" borderId="15" xfId="0" applyNumberFormat="1" applyFont="1" applyBorder="1" applyAlignment="1" applyProtection="1">
      <alignment horizontal="right" vertical="center"/>
      <protection hidden="1"/>
    </xf>
    <xf numFmtId="0" fontId="2" fillId="0" borderId="1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186" fontId="3" fillId="0" borderId="18" xfId="0" applyNumberFormat="1" applyFont="1" applyBorder="1" applyAlignment="1" applyProtection="1">
      <alignment vertical="center"/>
      <protection locked="0"/>
    </xf>
    <xf numFmtId="185" fontId="3" fillId="0" borderId="18" xfId="0" applyNumberFormat="1" applyFont="1" applyBorder="1" applyAlignment="1" applyProtection="1">
      <alignment vertical="center"/>
      <protection locked="0"/>
    </xf>
    <xf numFmtId="2" fontId="3" fillId="0" borderId="15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/>
      <protection locked="0"/>
    </xf>
    <xf numFmtId="188" fontId="3" fillId="0" borderId="0" xfId="0" applyNumberFormat="1" applyFont="1" applyAlignment="1" applyProtection="1">
      <alignment/>
      <protection locked="0"/>
    </xf>
    <xf numFmtId="189" fontId="3" fillId="0" borderId="0" xfId="0" applyNumberFormat="1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86" fontId="3" fillId="0" borderId="18" xfId="0" applyNumberFormat="1" applyFont="1" applyBorder="1" applyAlignment="1" applyProtection="1">
      <alignment/>
      <protection locked="0"/>
    </xf>
    <xf numFmtId="185" fontId="3" fillId="0" borderId="18" xfId="0" applyNumberFormat="1" applyFont="1" applyBorder="1" applyAlignment="1" applyProtection="1">
      <alignment/>
      <protection locked="0"/>
    </xf>
    <xf numFmtId="182" fontId="3" fillId="0" borderId="19" xfId="0" applyNumberFormat="1" applyFont="1" applyBorder="1" applyAlignment="1" applyProtection="1">
      <alignment horizontal="center" vertical="center"/>
      <protection locked="0"/>
    </xf>
    <xf numFmtId="182" fontId="3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0" fillId="0" borderId="15" xfId="0" applyBorder="1" applyAlignment="1">
      <alignment horizont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"/>
          <c:w val="0.9655"/>
          <c:h val="0.947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WorkD!$D$4:$D$13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xVal>
          <c:yVal>
            <c:numRef>
              <c:f>WorkD!$E$4:$E$13</c:f>
              <c:numCache>
                <c:ptCount val="10"/>
                <c:pt idx="0">
                  <c:v>-5</c:v>
                </c:pt>
                <c:pt idx="1">
                  <c:v>-7.000000000000001</c:v>
                </c:pt>
                <c:pt idx="2">
                  <c:v>-7.000000000000001</c:v>
                </c:pt>
                <c:pt idx="3">
                  <c:v>-17</c:v>
                </c:pt>
                <c:pt idx="4">
                  <c:v>-15</c:v>
                </c:pt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</c:numCache>
            </c:numRef>
          </c:yVal>
          <c:smooth val="0"/>
        </c:ser>
        <c:axId val="55377369"/>
        <c:axId val="28634274"/>
      </c:scatterChart>
      <c:valAx>
        <c:axId val="55377369"/>
        <c:scaling>
          <c:orientation val="minMax"/>
          <c:max val="3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34274"/>
        <c:crosses val="max"/>
        <c:crossBetween val="midCat"/>
        <c:dispUnits/>
        <c:majorUnit val="2"/>
      </c:valAx>
      <c:valAx>
        <c:axId val="28634274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77369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325"/>
          <c:w val="0.964"/>
          <c:h val="0.94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WorkD!$H$4:$H$13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xVal>
          <c:yVal>
            <c:numRef>
              <c:f>WorkD!$I$4:$I$13</c:f>
              <c:numCache>
                <c:ptCount val="10"/>
                <c:pt idx="0">
                  <c:v>-5</c:v>
                </c:pt>
                <c:pt idx="1">
                  <c:v>-7.000000000000001</c:v>
                </c:pt>
                <c:pt idx="2">
                  <c:v>-10</c:v>
                </c:pt>
                <c:pt idx="3">
                  <c:v>-17</c:v>
                </c:pt>
                <c:pt idx="4">
                  <c:v>-20</c:v>
                </c:pt>
                <c:pt idx="5">
                  <c:v>-20</c:v>
                </c:pt>
                <c:pt idx="6">
                  <c:v>-20</c:v>
                </c:pt>
                <c:pt idx="7">
                  <c:v>-20</c:v>
                </c:pt>
                <c:pt idx="8">
                  <c:v>-20</c:v>
                </c:pt>
                <c:pt idx="9">
                  <c:v>-20</c:v>
                </c:pt>
              </c:numCache>
            </c:numRef>
          </c:yVal>
          <c:smooth val="0"/>
        </c:ser>
        <c:axId val="56381875"/>
        <c:axId val="37674828"/>
      </c:scatterChart>
      <c:valAx>
        <c:axId val="56381875"/>
        <c:scaling>
          <c:orientation val="minMax"/>
          <c:max val="3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74828"/>
        <c:crosses val="max"/>
        <c:crossBetween val="midCat"/>
        <c:dispUnits/>
        <c:majorUnit val="2"/>
      </c:valAx>
      <c:valAx>
        <c:axId val="37674828"/>
        <c:scaling>
          <c:orientation val="minMax"/>
          <c:max val="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81875"/>
        <c:crosses val="max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47625</xdr:rowOff>
    </xdr:from>
    <xdr:to>
      <xdr:col>12</xdr:col>
      <xdr:colOff>533400</xdr:colOff>
      <xdr:row>37</xdr:row>
      <xdr:rowOff>133350</xdr:rowOff>
    </xdr:to>
    <xdr:graphicFrame>
      <xdr:nvGraphicFramePr>
        <xdr:cNvPr id="1" name="グラフ 1"/>
        <xdr:cNvGraphicFramePr/>
      </xdr:nvGraphicFramePr>
      <xdr:xfrm>
        <a:off x="219075" y="4143375"/>
        <a:ext cx="67627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16</xdr:row>
      <xdr:rowOff>28575</xdr:rowOff>
    </xdr:from>
    <xdr:to>
      <xdr:col>25</xdr:col>
      <xdr:colOff>0</xdr:colOff>
      <xdr:row>37</xdr:row>
      <xdr:rowOff>133350</xdr:rowOff>
    </xdr:to>
    <xdr:graphicFrame>
      <xdr:nvGraphicFramePr>
        <xdr:cNvPr id="2" name="グラフ 2"/>
        <xdr:cNvGraphicFramePr/>
      </xdr:nvGraphicFramePr>
      <xdr:xfrm>
        <a:off x="7019925" y="4124325"/>
        <a:ext cx="67722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8"/>
  <sheetViews>
    <sheetView tabSelected="1" zoomScale="75" zoomScaleNormal="75" workbookViewId="0" topLeftCell="A13">
      <selection activeCell="A1" sqref="A1"/>
    </sheetView>
  </sheetViews>
  <sheetFormatPr defaultColWidth="9.00390625" defaultRowHeight="13.5"/>
  <cols>
    <col min="1" max="1" width="2.50390625" style="12" bestFit="1" customWidth="1"/>
    <col min="2" max="2" width="7.125" style="12" customWidth="1"/>
    <col min="3" max="12" width="7.50390625" style="12" customWidth="1"/>
    <col min="13" max="13" width="7.125" style="12" customWidth="1"/>
    <col min="14" max="14" width="7.125" style="12" bestFit="1" customWidth="1"/>
    <col min="15" max="24" width="7.50390625" style="12" bestFit="1" customWidth="1"/>
    <col min="25" max="25" width="7.125" style="12" bestFit="1" customWidth="1"/>
    <col min="26" max="16384" width="9.00390625" style="12" customWidth="1"/>
  </cols>
  <sheetData>
    <row r="2" spans="21:25" ht="16.5">
      <c r="U2" s="13" t="s">
        <v>24</v>
      </c>
      <c r="V2" s="38" t="s">
        <v>23</v>
      </c>
      <c r="W2" s="39">
        <v>15</v>
      </c>
      <c r="X2" s="40">
        <v>4</v>
      </c>
      <c r="Y2" s="41">
        <v>25</v>
      </c>
    </row>
    <row r="3" spans="5:25" ht="16.5">
      <c r="E3" s="59" t="s">
        <v>25</v>
      </c>
      <c r="F3" s="59"/>
      <c r="G3" s="59"/>
      <c r="H3" s="59"/>
      <c r="I3" s="59"/>
      <c r="J3" s="59"/>
      <c r="K3" s="59"/>
      <c r="L3" s="59"/>
      <c r="M3" s="59"/>
      <c r="N3" s="59"/>
      <c r="R3" s="60" t="s">
        <v>22</v>
      </c>
      <c r="S3" s="62"/>
      <c r="T3" s="61"/>
      <c r="U3" s="60" t="s">
        <v>20</v>
      </c>
      <c r="V3" s="62"/>
      <c r="W3" s="61"/>
      <c r="X3" s="60" t="s">
        <v>16</v>
      </c>
      <c r="Y3" s="61"/>
    </row>
    <row r="4" spans="5:25" ht="16.5">
      <c r="E4" s="59"/>
      <c r="F4" s="59"/>
      <c r="G4" s="59"/>
      <c r="H4" s="59"/>
      <c r="I4" s="59"/>
      <c r="J4" s="59"/>
      <c r="K4" s="59"/>
      <c r="L4" s="59"/>
      <c r="M4" s="59"/>
      <c r="N4" s="59"/>
      <c r="R4" s="56"/>
      <c r="S4" s="57"/>
      <c r="T4" s="58"/>
      <c r="U4" s="42" t="s">
        <v>18</v>
      </c>
      <c r="V4" s="43" t="s">
        <v>21</v>
      </c>
      <c r="W4" s="44" t="s">
        <v>19</v>
      </c>
      <c r="X4" s="14">
        <f>ROUND(SUM(M14,Y14)/SUM(M15,Y15),0)</f>
        <v>2</v>
      </c>
      <c r="Y4" s="15" t="s">
        <v>17</v>
      </c>
    </row>
    <row r="5" spans="18:25" ht="16.5">
      <c r="R5" s="56"/>
      <c r="S5" s="57"/>
      <c r="T5" s="58"/>
      <c r="U5" s="45"/>
      <c r="V5" s="46"/>
      <c r="W5" s="47"/>
      <c r="X5" s="14"/>
      <c r="Y5" s="15"/>
    </row>
    <row r="7" spans="2:25" ht="24.75" customHeight="1">
      <c r="B7" s="14"/>
      <c r="C7" s="16"/>
      <c r="D7" s="55" t="s">
        <v>12</v>
      </c>
      <c r="E7" s="55"/>
      <c r="F7" s="55"/>
      <c r="G7" s="55"/>
      <c r="H7" s="55"/>
      <c r="I7" s="16"/>
      <c r="J7" s="17"/>
      <c r="K7" s="35">
        <v>9</v>
      </c>
      <c r="L7" s="36">
        <v>30</v>
      </c>
      <c r="M7" s="15"/>
      <c r="N7" s="14"/>
      <c r="O7" s="16"/>
      <c r="P7" s="55" t="s">
        <v>14</v>
      </c>
      <c r="Q7" s="55"/>
      <c r="R7" s="55"/>
      <c r="S7" s="55"/>
      <c r="T7" s="55"/>
      <c r="U7" s="16"/>
      <c r="V7" s="16"/>
      <c r="W7" s="48">
        <v>10</v>
      </c>
      <c r="X7" s="49">
        <v>0</v>
      </c>
      <c r="Y7" s="15"/>
    </row>
    <row r="8" spans="2:25" ht="19.5" customHeight="1">
      <c r="B8" s="18" t="s">
        <v>2</v>
      </c>
      <c r="C8" s="50">
        <v>2</v>
      </c>
      <c r="D8" s="50">
        <v>4</v>
      </c>
      <c r="E8" s="50">
        <v>6</v>
      </c>
      <c r="F8" s="50">
        <v>8</v>
      </c>
      <c r="G8" s="50">
        <v>10</v>
      </c>
      <c r="H8" s="50">
        <v>12</v>
      </c>
      <c r="I8" s="50">
        <v>14</v>
      </c>
      <c r="J8" s="50">
        <v>16</v>
      </c>
      <c r="K8" s="50">
        <v>18</v>
      </c>
      <c r="L8" s="50">
        <v>20</v>
      </c>
      <c r="M8" s="18" t="s">
        <v>0</v>
      </c>
      <c r="N8" s="18" t="s">
        <v>2</v>
      </c>
      <c r="O8" s="50">
        <v>2</v>
      </c>
      <c r="P8" s="50">
        <v>4</v>
      </c>
      <c r="Q8" s="50">
        <v>6</v>
      </c>
      <c r="R8" s="50">
        <v>8</v>
      </c>
      <c r="S8" s="50">
        <v>10</v>
      </c>
      <c r="T8" s="50">
        <v>12</v>
      </c>
      <c r="U8" s="50">
        <v>14</v>
      </c>
      <c r="V8" s="50">
        <v>16</v>
      </c>
      <c r="W8" s="50">
        <v>18</v>
      </c>
      <c r="X8" s="50">
        <v>20</v>
      </c>
      <c r="Y8" s="18" t="s">
        <v>0</v>
      </c>
    </row>
    <row r="9" spans="2:25" ht="19.5" customHeight="1">
      <c r="B9" s="19" t="s">
        <v>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19" t="s">
        <v>1</v>
      </c>
      <c r="N9" s="19" t="s">
        <v>3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19" t="s">
        <v>1</v>
      </c>
    </row>
    <row r="10" spans="2:25" ht="24.75" customHeight="1">
      <c r="B10" s="20" t="s">
        <v>6</v>
      </c>
      <c r="C10" s="37">
        <v>1.95</v>
      </c>
      <c r="D10" s="37">
        <v>3.95</v>
      </c>
      <c r="E10" s="37">
        <v>5.9</v>
      </c>
      <c r="F10" s="37">
        <v>7.85</v>
      </c>
      <c r="G10" s="37">
        <v>9.85</v>
      </c>
      <c r="H10" s="37"/>
      <c r="I10" s="37"/>
      <c r="J10" s="37"/>
      <c r="K10" s="37"/>
      <c r="L10" s="37"/>
      <c r="M10" s="21"/>
      <c r="N10" s="20" t="s">
        <v>6</v>
      </c>
      <c r="O10" s="37">
        <v>1.95</v>
      </c>
      <c r="P10" s="37">
        <v>3.93</v>
      </c>
      <c r="Q10" s="37">
        <v>5.9</v>
      </c>
      <c r="R10" s="37">
        <v>7.85</v>
      </c>
      <c r="S10" s="37">
        <v>9.8</v>
      </c>
      <c r="T10" s="37"/>
      <c r="U10" s="37"/>
      <c r="V10" s="37"/>
      <c r="W10" s="37"/>
      <c r="X10" s="37"/>
      <c r="Y10" s="21"/>
    </row>
    <row r="11" spans="2:25" ht="24.75" customHeight="1">
      <c r="B11" s="20" t="s">
        <v>5</v>
      </c>
      <c r="C11" s="37">
        <v>1.95</v>
      </c>
      <c r="D11" s="37">
        <v>3.9</v>
      </c>
      <c r="E11" s="37">
        <v>5.95</v>
      </c>
      <c r="F11" s="37">
        <v>7.8</v>
      </c>
      <c r="G11" s="37"/>
      <c r="H11" s="37"/>
      <c r="I11" s="37"/>
      <c r="J11" s="37"/>
      <c r="K11" s="37"/>
      <c r="L11" s="37"/>
      <c r="M11" s="21"/>
      <c r="N11" s="20" t="s">
        <v>5</v>
      </c>
      <c r="O11" s="37">
        <v>1.95</v>
      </c>
      <c r="P11" s="37">
        <v>3.93</v>
      </c>
      <c r="Q11" s="37">
        <v>5.9</v>
      </c>
      <c r="R11" s="37">
        <v>7.8</v>
      </c>
      <c r="S11" s="37"/>
      <c r="T11" s="37"/>
      <c r="U11" s="37"/>
      <c r="V11" s="37"/>
      <c r="W11" s="37"/>
      <c r="X11" s="37"/>
      <c r="Y11" s="21"/>
    </row>
    <row r="12" spans="2:25" ht="24.75" customHeight="1">
      <c r="B12" s="20" t="s">
        <v>7</v>
      </c>
      <c r="C12" s="22">
        <f>IF(AND(ISNUMBER(C10),ISNUMBER(C11)),ROUND(SUM(C10:C11)/2,2),IF(ISNUMBER(C10),C10,""))</f>
        <v>1.95</v>
      </c>
      <c r="D12" s="22">
        <f aca="true" t="shared" si="0" ref="D12:L12">IF(AND(ISNUMBER(D10),ISNUMBER(D11)),ROUND(SUM(D10:D11)/2,2),IF(ISNUMBER(D10),D10,""))</f>
        <v>3.93</v>
      </c>
      <c r="E12" s="22">
        <f t="shared" si="0"/>
        <v>5.93</v>
      </c>
      <c r="F12" s="22">
        <f t="shared" si="0"/>
        <v>7.83</v>
      </c>
      <c r="G12" s="22">
        <f t="shared" si="0"/>
        <v>9.85</v>
      </c>
      <c r="H12" s="22">
        <f t="shared" si="0"/>
      </c>
      <c r="I12" s="22">
        <f t="shared" si="0"/>
      </c>
      <c r="J12" s="22">
        <f t="shared" si="0"/>
      </c>
      <c r="K12" s="22">
        <f t="shared" si="0"/>
      </c>
      <c r="L12" s="22">
        <f t="shared" si="0"/>
      </c>
      <c r="M12" s="21"/>
      <c r="N12" s="20" t="s">
        <v>7</v>
      </c>
      <c r="O12" s="22">
        <f aca="true" t="shared" si="1" ref="O12:X12">IF(AND(ISNUMBER(O10),ISNUMBER(O11)),ROUND(SUM(O10:O11)/2,2),IF(ISNUMBER(O10),O10,""))</f>
        <v>1.95</v>
      </c>
      <c r="P12" s="22">
        <f t="shared" si="1"/>
        <v>3.93</v>
      </c>
      <c r="Q12" s="22">
        <f t="shared" si="1"/>
        <v>5.9</v>
      </c>
      <c r="R12" s="22">
        <f t="shared" si="1"/>
        <v>7.83</v>
      </c>
      <c r="S12" s="22">
        <f t="shared" si="1"/>
        <v>9.8</v>
      </c>
      <c r="T12" s="22">
        <f t="shared" si="1"/>
      </c>
      <c r="U12" s="22">
        <f t="shared" si="1"/>
      </c>
      <c r="V12" s="22">
        <f t="shared" si="1"/>
      </c>
      <c r="W12" s="22">
        <f t="shared" si="1"/>
      </c>
      <c r="X12" s="22">
        <f t="shared" si="1"/>
      </c>
      <c r="Y12" s="21"/>
    </row>
    <row r="13" spans="2:25" ht="24.75" customHeight="1">
      <c r="B13" s="20" t="s">
        <v>4</v>
      </c>
      <c r="C13" s="23">
        <f>IF(ISNUMBER(C12),ROUND(C12-C8,2),"")</f>
        <v>-0.05</v>
      </c>
      <c r="D13" s="23">
        <f aca="true" t="shared" si="2" ref="D13:L13">IF(ISNUMBER(D12),ROUND(D12-D8,2),"")</f>
        <v>-0.07</v>
      </c>
      <c r="E13" s="23">
        <f t="shared" si="2"/>
        <v>-0.07</v>
      </c>
      <c r="F13" s="23">
        <f t="shared" si="2"/>
        <v>-0.17</v>
      </c>
      <c r="G13" s="23">
        <f t="shared" si="2"/>
        <v>-0.15</v>
      </c>
      <c r="H13" s="23">
        <f t="shared" si="2"/>
      </c>
      <c r="I13" s="23">
        <f t="shared" si="2"/>
      </c>
      <c r="J13" s="23">
        <f t="shared" si="2"/>
      </c>
      <c r="K13" s="23">
        <f t="shared" si="2"/>
      </c>
      <c r="L13" s="23">
        <f t="shared" si="2"/>
      </c>
      <c r="M13" s="21"/>
      <c r="N13" s="20" t="s">
        <v>4</v>
      </c>
      <c r="O13" s="23">
        <f aca="true" t="shared" si="3" ref="O13:X13">IF(ISNUMBER(O12),ROUND(O12-O8,2),"")</f>
        <v>-0.05</v>
      </c>
      <c r="P13" s="23">
        <f t="shared" si="3"/>
        <v>-0.07</v>
      </c>
      <c r="Q13" s="23">
        <f t="shared" si="3"/>
        <v>-0.1</v>
      </c>
      <c r="R13" s="23">
        <f t="shared" si="3"/>
        <v>-0.17</v>
      </c>
      <c r="S13" s="23">
        <f t="shared" si="3"/>
        <v>-0.2</v>
      </c>
      <c r="T13" s="23">
        <f t="shared" si="3"/>
      </c>
      <c r="U13" s="23">
        <f t="shared" si="3"/>
      </c>
      <c r="V13" s="23">
        <f t="shared" si="3"/>
      </c>
      <c r="W13" s="23">
        <f t="shared" si="3"/>
      </c>
      <c r="X13" s="23">
        <f t="shared" si="3"/>
      </c>
      <c r="Y13" s="21"/>
    </row>
    <row r="14" spans="2:25" ht="24.75" customHeight="1">
      <c r="B14" s="20" t="s">
        <v>0</v>
      </c>
      <c r="C14" s="24">
        <f>IF(ISNUMBER(C13),IF(C13&lt;0,ROUND((1/(C12/C8)-1)*100,0),ROUND((1/(C12/C8)-1)*100,0)),"")</f>
        <v>3</v>
      </c>
      <c r="D14" s="24">
        <f aca="true" t="shared" si="4" ref="D14:L14">IF(ISNUMBER(D13),IF(D13&lt;0,ROUND((1/(D12/D8)-1)*100,0),ROUND((1/(D12/D8)-1)*100,0)),"")</f>
        <v>2</v>
      </c>
      <c r="E14" s="24">
        <f t="shared" si="4"/>
        <v>1</v>
      </c>
      <c r="F14" s="24">
        <f t="shared" si="4"/>
        <v>2</v>
      </c>
      <c r="G14" s="24">
        <f t="shared" si="4"/>
        <v>2</v>
      </c>
      <c r="H14" s="24">
        <f t="shared" si="4"/>
      </c>
      <c r="I14" s="24">
        <f t="shared" si="4"/>
      </c>
      <c r="J14" s="24">
        <f t="shared" si="4"/>
      </c>
      <c r="K14" s="24">
        <f t="shared" si="4"/>
      </c>
      <c r="L14" s="24">
        <f t="shared" si="4"/>
      </c>
      <c r="M14" s="20">
        <f>IF(SUM(C15:L15)&gt;0,ROUND(SUM(C14:L14)/SUM(C15:L15),0),"")</f>
        <v>2</v>
      </c>
      <c r="N14" s="20" t="s">
        <v>0</v>
      </c>
      <c r="O14" s="24">
        <f aca="true" t="shared" si="5" ref="O14:X14">IF(ISNUMBER(O13),IF(O13&lt;0,ROUND((1/(O12/O8)-1)*100,0),ROUND((1/(O12/O8)-1)*100,0)),"")</f>
        <v>3</v>
      </c>
      <c r="P14" s="24">
        <f t="shared" si="5"/>
        <v>2</v>
      </c>
      <c r="Q14" s="24">
        <f t="shared" si="5"/>
        <v>2</v>
      </c>
      <c r="R14" s="24">
        <f t="shared" si="5"/>
        <v>2</v>
      </c>
      <c r="S14" s="24">
        <f t="shared" si="5"/>
        <v>2</v>
      </c>
      <c r="T14" s="24">
        <f t="shared" si="5"/>
      </c>
      <c r="U14" s="24">
        <f t="shared" si="5"/>
      </c>
      <c r="V14" s="24">
        <f t="shared" si="5"/>
      </c>
      <c r="W14" s="24">
        <f t="shared" si="5"/>
      </c>
      <c r="X14" s="24">
        <f t="shared" si="5"/>
      </c>
      <c r="Y14" s="20">
        <f>IF(SUM(O15:X15)&gt;0,ROUND(SUM(O14:X14)/SUM(O15:X15),0),"")</f>
        <v>2</v>
      </c>
    </row>
    <row r="15" spans="3:25" ht="16.5">
      <c r="C15" s="25">
        <f>IF(ISNUMBER(C14),1,0)</f>
        <v>1</v>
      </c>
      <c r="D15" s="25">
        <f aca="true" t="shared" si="6" ref="D15:L15">IF(ISNUMBER(D14),1,0)</f>
        <v>1</v>
      </c>
      <c r="E15" s="25">
        <f t="shared" si="6"/>
        <v>1</v>
      </c>
      <c r="F15" s="25">
        <f t="shared" si="6"/>
        <v>1</v>
      </c>
      <c r="G15" s="25">
        <f t="shared" si="6"/>
        <v>1</v>
      </c>
      <c r="H15" s="25">
        <f t="shared" si="6"/>
        <v>0</v>
      </c>
      <c r="I15" s="25">
        <f t="shared" si="6"/>
        <v>0</v>
      </c>
      <c r="J15" s="25">
        <f t="shared" si="6"/>
        <v>0</v>
      </c>
      <c r="K15" s="25">
        <f t="shared" si="6"/>
        <v>0</v>
      </c>
      <c r="L15" s="25">
        <f t="shared" si="6"/>
        <v>0</v>
      </c>
      <c r="M15" s="25">
        <f>IF(ISNUMBER(M14),1,0)</f>
        <v>1</v>
      </c>
      <c r="N15" s="25"/>
      <c r="O15" s="25">
        <f aca="true" t="shared" si="7" ref="O15:Y15">IF(ISNUMBER(O14),1,0)</f>
        <v>1</v>
      </c>
      <c r="P15" s="25">
        <f t="shared" si="7"/>
        <v>1</v>
      </c>
      <c r="Q15" s="25">
        <f t="shared" si="7"/>
        <v>1</v>
      </c>
      <c r="R15" s="25">
        <f t="shared" si="7"/>
        <v>1</v>
      </c>
      <c r="S15" s="25">
        <f t="shared" si="7"/>
        <v>1</v>
      </c>
      <c r="T15" s="25">
        <f t="shared" si="7"/>
        <v>0</v>
      </c>
      <c r="U15" s="25">
        <f t="shared" si="7"/>
        <v>0</v>
      </c>
      <c r="V15" s="25">
        <f t="shared" si="7"/>
        <v>0</v>
      </c>
      <c r="W15" s="25">
        <f t="shared" si="7"/>
        <v>0</v>
      </c>
      <c r="X15" s="25">
        <f t="shared" si="7"/>
        <v>0</v>
      </c>
      <c r="Y15" s="25">
        <f t="shared" si="7"/>
        <v>1</v>
      </c>
    </row>
    <row r="16" spans="2:25" ht="24.75" customHeight="1">
      <c r="B16" s="52" t="s">
        <v>13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2" t="s">
        <v>15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</row>
    <row r="17" spans="2:25" ht="16.5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2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</row>
    <row r="18" spans="2:25" ht="16.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</row>
    <row r="19" spans="2:25" ht="16.5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1"/>
    </row>
    <row r="20" spans="2:25" ht="16.5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29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/>
    </row>
    <row r="21" spans="2:25" ht="16.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29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</row>
    <row r="22" spans="2:25" ht="16.5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</row>
    <row r="23" spans="2:25" ht="16.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/>
    </row>
    <row r="24" spans="2:25" ht="16.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/>
    </row>
    <row r="25" spans="2:25" ht="16.5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1"/>
    </row>
    <row r="26" spans="2:25" ht="16.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</row>
    <row r="27" spans="2:25" ht="16.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2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1"/>
    </row>
    <row r="28" spans="2:25" ht="16.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29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1"/>
    </row>
    <row r="29" spans="2:25" ht="16.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1"/>
    </row>
    <row r="30" spans="2:25" ht="16.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1"/>
    </row>
    <row r="31" spans="2:25" ht="16.5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/>
    </row>
    <row r="32" spans="2:25" ht="16.5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/>
    </row>
    <row r="33" spans="2:25" ht="16.5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1"/>
    </row>
    <row r="34" spans="2:25" ht="16.5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2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1"/>
    </row>
    <row r="35" spans="2:25" ht="16.5"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29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1"/>
    </row>
    <row r="36" spans="2:25" ht="16.5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1"/>
    </row>
    <row r="37" spans="2:25" ht="16.5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  <c r="N37" s="29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1"/>
    </row>
    <row r="38" spans="2:25" ht="16.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4"/>
    </row>
  </sheetData>
  <sheetProtection sheet="1" objects="1" scenarios="1"/>
  <mergeCells count="30">
    <mergeCell ref="R5:T5"/>
    <mergeCell ref="E3:N4"/>
    <mergeCell ref="X3:Y3"/>
    <mergeCell ref="U3:W3"/>
    <mergeCell ref="R3:T3"/>
    <mergeCell ref="R4:T4"/>
    <mergeCell ref="B16:M16"/>
    <mergeCell ref="D7:H7"/>
    <mergeCell ref="P7:T7"/>
    <mergeCell ref="N16:Y16"/>
    <mergeCell ref="U8:U9"/>
    <mergeCell ref="V8:V9"/>
    <mergeCell ref="W8:W9"/>
    <mergeCell ref="X8:X9"/>
    <mergeCell ref="Q8:Q9"/>
    <mergeCell ref="R8:R9"/>
    <mergeCell ref="I8:I9"/>
    <mergeCell ref="J8:J9"/>
    <mergeCell ref="S8:S9"/>
    <mergeCell ref="T8:T9"/>
    <mergeCell ref="K8:K9"/>
    <mergeCell ref="L8:L9"/>
    <mergeCell ref="O8:O9"/>
    <mergeCell ref="P8:P9"/>
    <mergeCell ref="C8:C9"/>
    <mergeCell ref="D8:D9"/>
    <mergeCell ref="E8:E9"/>
    <mergeCell ref="F8:F9"/>
    <mergeCell ref="G8:G9"/>
    <mergeCell ref="H8:H9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3"/>
  <sheetViews>
    <sheetView workbookViewId="0" topLeftCell="A1">
      <selection activeCell="A15" sqref="A15"/>
    </sheetView>
  </sheetViews>
  <sheetFormatPr defaultColWidth="8.875" defaultRowHeight="13.5"/>
  <sheetData>
    <row r="2" spans="2:9" ht="16.5">
      <c r="B2" s="63" t="s">
        <v>26</v>
      </c>
      <c r="C2" s="63"/>
      <c r="D2" s="63"/>
      <c r="E2" s="63"/>
      <c r="F2" s="63" t="s">
        <v>27</v>
      </c>
      <c r="G2" s="63"/>
      <c r="H2" s="63"/>
      <c r="I2" s="63"/>
    </row>
    <row r="3" spans="2:9" ht="16.5">
      <c r="B3" s="11" t="s">
        <v>10</v>
      </c>
      <c r="C3" s="11" t="s">
        <v>8</v>
      </c>
      <c r="D3" s="11" t="s">
        <v>11</v>
      </c>
      <c r="E3" s="11" t="s">
        <v>9</v>
      </c>
      <c r="F3" s="11" t="s">
        <v>10</v>
      </c>
      <c r="G3" s="11" t="s">
        <v>8</v>
      </c>
      <c r="H3" s="11" t="s">
        <v>11</v>
      </c>
      <c r="I3" s="11" t="s">
        <v>9</v>
      </c>
    </row>
    <row r="4" spans="2:9" ht="16.5">
      <c r="B4" s="1">
        <f>'補正量'!C8</f>
        <v>2</v>
      </c>
      <c r="C4" s="2">
        <f>'補正量'!C13</f>
        <v>-0.05</v>
      </c>
      <c r="D4" s="3">
        <f>B4</f>
        <v>2</v>
      </c>
      <c r="E4" s="4">
        <f>C4*100</f>
        <v>-5</v>
      </c>
      <c r="F4" s="1">
        <f>'補正量'!O8</f>
        <v>2</v>
      </c>
      <c r="G4" s="2">
        <f>'補正量'!O13</f>
        <v>-0.05</v>
      </c>
      <c r="H4" s="3">
        <f>F4</f>
        <v>2</v>
      </c>
      <c r="I4" s="4">
        <f>G4*100</f>
        <v>-5</v>
      </c>
    </row>
    <row r="5" spans="2:9" ht="16.5">
      <c r="B5" s="1">
        <f>'補正量'!D8</f>
        <v>4</v>
      </c>
      <c r="C5" s="2">
        <f>'補正量'!D13</f>
        <v>-0.07</v>
      </c>
      <c r="D5" s="3">
        <f>IF(ISNUMBER(C5),B5,D4)</f>
        <v>4</v>
      </c>
      <c r="E5" s="4">
        <f>IF(ISNUMBER(C5),C5*100,E4)</f>
        <v>-7.000000000000001</v>
      </c>
      <c r="F5" s="1">
        <f>'補正量'!P8</f>
        <v>4</v>
      </c>
      <c r="G5" s="2">
        <f>'補正量'!P13</f>
        <v>-0.07</v>
      </c>
      <c r="H5" s="3">
        <f>IF(ISNUMBER(G5),F5,H4)</f>
        <v>4</v>
      </c>
      <c r="I5" s="4">
        <f>IF(ISNUMBER(G5),G5*100,I4)</f>
        <v>-7.000000000000001</v>
      </c>
    </row>
    <row r="6" spans="2:9" ht="16.5">
      <c r="B6" s="1">
        <f>'補正量'!E8</f>
        <v>6</v>
      </c>
      <c r="C6" s="2">
        <f>'補正量'!E13</f>
        <v>-0.07</v>
      </c>
      <c r="D6" s="3">
        <f aca="true" t="shared" si="0" ref="D6:D13">IF(ISNUMBER(C6),B6,D5)</f>
        <v>6</v>
      </c>
      <c r="E6" s="4">
        <f aca="true" t="shared" si="1" ref="E6:E13">IF(ISNUMBER(C6),C6*100,E5)</f>
        <v>-7.000000000000001</v>
      </c>
      <c r="F6" s="1">
        <f>'補正量'!Q8</f>
        <v>6</v>
      </c>
      <c r="G6" s="2">
        <f>'補正量'!Q13</f>
        <v>-0.1</v>
      </c>
      <c r="H6" s="3">
        <f aca="true" t="shared" si="2" ref="H6:H13">IF(ISNUMBER(G6),F6,H5)</f>
        <v>6</v>
      </c>
      <c r="I6" s="4">
        <f aca="true" t="shared" si="3" ref="I6:I13">IF(ISNUMBER(G6),G6*100,I5)</f>
        <v>-10</v>
      </c>
    </row>
    <row r="7" spans="2:9" ht="16.5">
      <c r="B7" s="1">
        <f>'補正量'!F8</f>
        <v>8</v>
      </c>
      <c r="C7" s="2">
        <f>'補正量'!F13</f>
        <v>-0.17</v>
      </c>
      <c r="D7" s="3">
        <f t="shared" si="0"/>
        <v>8</v>
      </c>
      <c r="E7" s="4">
        <f t="shared" si="1"/>
        <v>-17</v>
      </c>
      <c r="F7" s="1">
        <f>'補正量'!R8</f>
        <v>8</v>
      </c>
      <c r="G7" s="2">
        <f>'補正量'!R13</f>
        <v>-0.17</v>
      </c>
      <c r="H7" s="3">
        <f t="shared" si="2"/>
        <v>8</v>
      </c>
      <c r="I7" s="4">
        <f t="shared" si="3"/>
        <v>-17</v>
      </c>
    </row>
    <row r="8" spans="2:9" ht="16.5">
      <c r="B8" s="1">
        <f>'補正量'!G8</f>
        <v>10</v>
      </c>
      <c r="C8" s="2">
        <f>'補正量'!G13</f>
        <v>-0.15</v>
      </c>
      <c r="D8" s="3">
        <f t="shared" si="0"/>
        <v>10</v>
      </c>
      <c r="E8" s="4">
        <f t="shared" si="1"/>
        <v>-15</v>
      </c>
      <c r="F8" s="1">
        <f>'補正量'!S8</f>
        <v>10</v>
      </c>
      <c r="G8" s="2">
        <f>'補正量'!S13</f>
        <v>-0.2</v>
      </c>
      <c r="H8" s="3">
        <f t="shared" si="2"/>
        <v>10</v>
      </c>
      <c r="I8" s="4">
        <f t="shared" si="3"/>
        <v>-20</v>
      </c>
    </row>
    <row r="9" spans="2:9" ht="16.5">
      <c r="B9" s="1">
        <f>'補正量'!H8</f>
        <v>12</v>
      </c>
      <c r="C9" s="2">
        <f>'補正量'!H13</f>
      </c>
      <c r="D9" s="3">
        <f t="shared" si="0"/>
        <v>10</v>
      </c>
      <c r="E9" s="4">
        <f t="shared" si="1"/>
        <v>-15</v>
      </c>
      <c r="F9" s="1">
        <f>'補正量'!T8</f>
        <v>12</v>
      </c>
      <c r="G9" s="2">
        <f>'補正量'!T13</f>
      </c>
      <c r="H9" s="3">
        <f t="shared" si="2"/>
        <v>10</v>
      </c>
      <c r="I9" s="4">
        <f t="shared" si="3"/>
        <v>-20</v>
      </c>
    </row>
    <row r="10" spans="2:9" ht="16.5">
      <c r="B10" s="1">
        <f>'補正量'!I8</f>
        <v>14</v>
      </c>
      <c r="C10" s="2">
        <f>'補正量'!I13</f>
      </c>
      <c r="D10" s="3">
        <f t="shared" si="0"/>
        <v>10</v>
      </c>
      <c r="E10" s="4">
        <f t="shared" si="1"/>
        <v>-15</v>
      </c>
      <c r="F10" s="1">
        <f>'補正量'!U8</f>
        <v>14</v>
      </c>
      <c r="G10" s="2">
        <f>'補正量'!U13</f>
      </c>
      <c r="H10" s="3">
        <f t="shared" si="2"/>
        <v>10</v>
      </c>
      <c r="I10" s="4">
        <f t="shared" si="3"/>
        <v>-20</v>
      </c>
    </row>
    <row r="11" spans="2:9" ht="16.5">
      <c r="B11" s="1">
        <f>'補正量'!J8</f>
        <v>16</v>
      </c>
      <c r="C11" s="2">
        <f>'補正量'!J13</f>
      </c>
      <c r="D11" s="3">
        <f t="shared" si="0"/>
        <v>10</v>
      </c>
      <c r="E11" s="4">
        <f t="shared" si="1"/>
        <v>-15</v>
      </c>
      <c r="F11" s="1">
        <f>'補正量'!V8</f>
        <v>16</v>
      </c>
      <c r="G11" s="9">
        <f>'補正量'!V14</f>
      </c>
      <c r="H11" s="3">
        <f t="shared" si="2"/>
        <v>10</v>
      </c>
      <c r="I11" s="4">
        <f t="shared" si="3"/>
        <v>-20</v>
      </c>
    </row>
    <row r="12" spans="2:9" ht="16.5">
      <c r="B12" s="1">
        <f>'補正量'!K8</f>
        <v>18</v>
      </c>
      <c r="C12" s="2">
        <f>'補正量'!K13</f>
      </c>
      <c r="D12" s="3">
        <f t="shared" si="0"/>
        <v>10</v>
      </c>
      <c r="E12" s="4">
        <f t="shared" si="1"/>
        <v>-15</v>
      </c>
      <c r="F12" s="1">
        <f>'補正量'!W8</f>
        <v>18</v>
      </c>
      <c r="G12" s="2">
        <f>'補正量'!W13</f>
      </c>
      <c r="H12" s="3">
        <f t="shared" si="2"/>
        <v>10</v>
      </c>
      <c r="I12" s="4">
        <f t="shared" si="3"/>
        <v>-20</v>
      </c>
    </row>
    <row r="13" spans="2:9" ht="16.5">
      <c r="B13" s="5">
        <f>'補正量'!L8</f>
        <v>20</v>
      </c>
      <c r="C13" s="6">
        <f>'補正量'!L13</f>
      </c>
      <c r="D13" s="7">
        <f t="shared" si="0"/>
        <v>10</v>
      </c>
      <c r="E13" s="8">
        <f t="shared" si="1"/>
        <v>-15</v>
      </c>
      <c r="F13" s="5">
        <f>'補正量'!X8</f>
        <v>20</v>
      </c>
      <c r="G13" s="10">
        <f>'補正量'!X14</f>
      </c>
      <c r="H13" s="7">
        <f t="shared" si="2"/>
        <v>10</v>
      </c>
      <c r="I13" s="8">
        <f t="shared" si="3"/>
        <v>-20</v>
      </c>
    </row>
  </sheetData>
  <sheetProtection/>
  <mergeCells count="2">
    <mergeCell ref="B2:E2"/>
    <mergeCell ref="F2:I2"/>
  </mergeCell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マッコウクジラ</dc:title>
  <dc:subject/>
  <dc:creator>坂上　正</dc:creator>
  <cp:keywords/>
  <dc:description>バーチェックの補正量の計算書V1.0</dc:description>
  <cp:lastModifiedBy>溝口 剛</cp:lastModifiedBy>
  <cp:lastPrinted>2003-04-25T23:38:08Z</cp:lastPrinted>
  <dcterms:created xsi:type="dcterms:W3CDTF">2003-04-25T00:48:38Z</dcterms:created>
  <dcterms:modified xsi:type="dcterms:W3CDTF">2015-10-26T02:57:41Z</dcterms:modified>
  <cp:category/>
  <cp:version/>
  <cp:contentType/>
  <cp:contentStatus/>
</cp:coreProperties>
</file>